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LP\Любимые проекты\fm\FM статії\як рахувати площу по БОМА – копія\"/>
    </mc:Choice>
  </mc:AlternateContent>
  <bookViews>
    <workbookView xWindow="0" yWindow="0" windowWidth="28800" windowHeight="11520"/>
  </bookViews>
  <sheets>
    <sheet name="Лист1" sheetId="2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" "</definedName>
    <definedName name="_xlnm.Print_Area" localSheetId="0">Лист1!$D$3:$Q$15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F10" i="2"/>
  <c r="I13" i="2"/>
  <c r="G13" i="2"/>
  <c r="K13" i="2" l="1"/>
  <c r="J13" i="2"/>
  <c r="I12" i="2"/>
  <c r="F12" i="2" s="1"/>
  <c r="H12" i="2" s="1"/>
  <c r="L12" i="2" s="1"/>
  <c r="I10" i="2"/>
  <c r="H10" i="2" l="1"/>
  <c r="H13" i="2" s="1"/>
  <c r="F13" i="2"/>
  <c r="N12" i="2"/>
  <c r="M11" i="2"/>
  <c r="M12" i="2" s="1"/>
  <c r="L10" i="2" l="1"/>
  <c r="N10" i="2" s="1"/>
  <c r="N13" i="2" s="1"/>
  <c r="O13" i="2" s="1"/>
  <c r="M9" i="2"/>
  <c r="M7" i="2"/>
  <c r="M8" i="2"/>
  <c r="Q13" i="2"/>
  <c r="P7" i="2" l="1"/>
  <c r="P8" i="2"/>
  <c r="M10" i="2"/>
  <c r="M13" i="2" s="1"/>
  <c r="Q10" i="2"/>
  <c r="P11" i="2"/>
  <c r="Q12" i="2"/>
  <c r="P9" i="2"/>
  <c r="P10" i="2" l="1"/>
  <c r="P12" i="2"/>
  <c r="P13" i="2" l="1"/>
</calcChain>
</file>

<file path=xl/sharedStrings.xml><?xml version="1.0" encoding="utf-8"?>
<sst xmlns="http://schemas.openxmlformats.org/spreadsheetml/2006/main" count="49" uniqueCount="43">
  <si>
    <t>А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</si>
  <si>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</si>
  <si>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</si>
  <si>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</si>
  <si>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</si>
  <si>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</si>
  <si>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</si>
  <si>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</si>
  <si>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</si>
  <si>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</si>
  <si>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</si>
  <si>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</si>
  <si>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A=B+D+E+F</t>
  </si>
  <si>
    <t>З креслення</t>
  </si>
  <si>
    <t>C=A-B</t>
  </si>
  <si>
    <t>G=C/(D+E)</t>
  </si>
  <si>
    <t>H=D*G</t>
  </si>
  <si>
    <t>I=E*G</t>
  </si>
  <si>
    <r>
      <t>О=сум</t>
    </r>
    <r>
      <rPr>
        <b/>
        <sz val="11"/>
        <color theme="1"/>
        <rFont val="Calibri"/>
        <family val="2"/>
        <charset val="204"/>
      </rPr>
      <t>/(сум.С-сум.I)</t>
    </r>
  </si>
  <si>
    <t>Поверх</t>
  </si>
  <si>
    <t>Орендар</t>
  </si>
  <si>
    <t>Загальна вимірювальна площа</t>
  </si>
  <si>
    <t>Площа, яка не орендується</t>
  </si>
  <si>
    <t>Орендна площа</t>
  </si>
  <si>
    <t>Корисна офісна та торгова площа</t>
  </si>
  <si>
    <t xml:space="preserve">Корисна загальна площа будівлі
</t>
  </si>
  <si>
    <t xml:space="preserve">загальна площа поверху
</t>
  </si>
  <si>
    <t xml:space="preserve">Коефіцієнт поверху R/U
</t>
  </si>
  <si>
    <t>Основна орендована офісна та торгова площі</t>
  </si>
  <si>
    <t>Основна орендована загальна площа будівлі</t>
  </si>
  <si>
    <t xml:space="preserve">Коефіцієнт HT будівлі R/U
</t>
  </si>
  <si>
    <t xml:space="preserve">Орендована офісна та торгова площа
</t>
  </si>
  <si>
    <t xml:space="preserve">Коефіцієнт HT R/U
</t>
  </si>
  <si>
    <t>Всього по поверху</t>
  </si>
  <si>
    <t>-</t>
  </si>
  <si>
    <t>Всього</t>
  </si>
  <si>
    <t>сум С/ сум D</t>
  </si>
  <si>
    <t>Орендар 1</t>
  </si>
  <si>
    <t>Орендар 2</t>
  </si>
  <si>
    <t>Орендар 3</t>
  </si>
  <si>
    <t>Орендарь 4</t>
  </si>
  <si>
    <t>1.1.</t>
  </si>
  <si>
    <t>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</si>
</sst>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2" fillId="0" borderId="0" xfId="1"/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  <xf numFmtId="164" fontId="2" fillId="0" borderId="8" xfId="1" applyNumberFormat="1" applyBorder="1" applyAlignment="1">
      <alignment horizontal="center"/>
    </xf>
    <xf numFmtId="0" fontId="2" fillId="0" borderId="5" xfId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/>
    </xf>
    <xf numFmtId="0" fontId="2" fillId="2" borderId="15" xfId="1" applyFill="1" applyBorder="1"/>
    <xf numFmtId="0" fontId="2" fillId="2" borderId="15" xfId="1" applyFill="1" applyBorder="1" applyAlignment="1">
      <alignment horizontal="center"/>
    </xf>
    <xf numFmtId="165" fontId="2" fillId="2" borderId="15" xfId="1" applyNumberFormat="1" applyFill="1" applyBorder="1"/>
    <xf numFmtId="164" fontId="2" fillId="2" borderId="15" xfId="1" applyNumberFormat="1" applyFill="1" applyBorder="1"/>
    <xf numFmtId="0" fontId="2" fillId="2" borderId="15" xfId="1" applyFill="1" applyBorder="1" applyAlignment="1">
      <alignment horizontal="center" vertical="center"/>
    </xf>
    <xf numFmtId="165" fontId="2" fillId="2" borderId="16" xfId="1" applyNumberFormat="1" applyFill="1" applyBorder="1"/>
    <xf numFmtId="0" fontId="2" fillId="0" borderId="18" xfId="1" applyBorder="1"/>
    <xf numFmtId="0" fontId="2" fillId="0" borderId="4" xfId="1" applyBorder="1" applyAlignment="1">
      <alignment horizontal="center"/>
    </xf>
    <xf numFmtId="164" fontId="2" fillId="0" borderId="13" xfId="1" applyNumberFormat="1" applyBorder="1" applyAlignment="1">
      <alignment horizontal="center"/>
    </xf>
    <xf numFmtId="0" fontId="2" fillId="2" borderId="19" xfId="1" applyFill="1" applyBorder="1"/>
    <xf numFmtId="0" fontId="2" fillId="2" borderId="14" xfId="1" applyFill="1" applyBorder="1"/>
    <xf numFmtId="0" fontId="5" fillId="2" borderId="2" xfId="1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21" xfId="1" applyNumberFormat="1" applyFont="1" applyFill="1" applyBorder="1" applyAlignment="1">
      <alignment horizontal="center"/>
    </xf>
    <xf numFmtId="0" fontId="6" fillId="2" borderId="22" xfId="1" applyFont="1" applyFill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5" xfId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2" fillId="0" borderId="6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/>
    </xf>
    <xf numFmtId="0" fontId="0" fillId="0" borderId="8" xfId="0" applyBorder="1"/>
    <xf numFmtId="0" fontId="0" fillId="0" borderId="12" xfId="0" applyBorder="1"/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5" xfId="0" applyFill="1" applyBorder="1"/>
    <xf numFmtId="2" fontId="2" fillId="0" borderId="8" xfId="1" applyNumberFormat="1" applyBorder="1"/>
    <xf numFmtId="2" fontId="2" fillId="0" borderId="12" xfId="1" applyNumberFormat="1" applyBorder="1"/>
    <xf numFmtId="2" fontId="2" fillId="2" borderId="15" xfId="1" applyNumberFormat="1" applyFill="1" applyBorder="1"/>
    <xf numFmtId="2" fontId="2" fillId="0" borderId="13" xfId="1" applyNumberFormat="1" applyBorder="1"/>
    <xf numFmtId="2" fontId="5" fillId="2" borderId="20" xfId="1" applyNumberFormat="1" applyFont="1" applyFill="1" applyBorder="1" applyAlignment="1">
      <alignment horizontal="center" vertical="center"/>
    </xf>
    <xf numFmtId="2" fontId="4" fillId="2" borderId="7" xfId="1" applyNumberFormat="1" applyFont="1" applyFill="1" applyBorder="1" applyAlignment="1">
      <alignment horizontal="center" vertical="center"/>
    </xf>
    <xf numFmtId="2" fontId="4" fillId="2" borderId="11" xfId="1" applyNumberFormat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2" fontId="4" fillId="2" borderId="17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X14"/>
  <sheetViews>
    <sheetView tabSelected="1" zoomScale="85" zoomScaleNormal="85" workbookViewId="0">
      <selection activeCell="E29" sqref="E29"/>
    </sheetView>
  </sheetViews>
  <sheetFormatPr defaultRowHeight="15" x14ac:dyDescent="0.25"/>
  <cols>
    <col min="1" max="3" width="9.140625" style="1"/>
    <col min="4" max="4" width="9.85546875" style="1" bestFit="1" customWidth="1"/>
    <col min="5" max="24" width="20.7109375" style="1" customWidth="1"/>
    <col min="25" max="16384" width="9.140625" style="1"/>
  </cols>
  <sheetData>
    <row r="3" spans="4:24" ht="15.75" thickBot="1" x14ac:dyDescent="0.3"/>
    <row r="4" spans="4:24" ht="15.75" thickBot="1" x14ac:dyDescent="0.3">
      <c r="D4" s="2"/>
      <c r="E4" s="3"/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4" t="s">
        <v>11</v>
      </c>
    </row>
    <row r="5" spans="4:24" x14ac:dyDescent="0.25">
      <c r="D5" s="5"/>
      <c r="E5" s="6"/>
      <c r="F5" s="6" t="s">
        <v>12</v>
      </c>
      <c r="G5" s="6" t="s">
        <v>13</v>
      </c>
      <c r="H5" s="6" t="s">
        <v>14</v>
      </c>
      <c r="I5" s="6" t="s">
        <v>13</v>
      </c>
      <c r="J5" s="6" t="s">
        <v>13</v>
      </c>
      <c r="K5" s="6" t="s">
        <v>13</v>
      </c>
      <c r="L5" s="6" t="s">
        <v>15</v>
      </c>
      <c r="M5" s="6" t="s">
        <v>16</v>
      </c>
      <c r="N5" s="6" t="s">
        <v>17</v>
      </c>
      <c r="O5" s="6" t="s">
        <v>18</v>
      </c>
      <c r="P5" s="6"/>
      <c r="Q5" s="7"/>
    </row>
    <row r="6" spans="4:24" s="12" customFormat="1" ht="45.75" thickBot="1" x14ac:dyDescent="0.3">
      <c r="D6" s="8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9" t="s">
        <v>25</v>
      </c>
      <c r="K6" s="9" t="s">
        <v>26</v>
      </c>
      <c r="L6" s="9" t="s">
        <v>27</v>
      </c>
      <c r="M6" s="9" t="s">
        <v>28</v>
      </c>
      <c r="N6" s="9" t="s">
        <v>29</v>
      </c>
      <c r="O6" s="9" t="s">
        <v>30</v>
      </c>
      <c r="P6" s="9" t="s">
        <v>31</v>
      </c>
      <c r="Q6" s="10" t="s">
        <v>32</v>
      </c>
      <c r="R6" s="11"/>
      <c r="S6" s="11"/>
      <c r="T6" s="11"/>
      <c r="U6" s="11"/>
      <c r="V6" s="11"/>
      <c r="W6" s="11"/>
      <c r="X6" s="11"/>
    </row>
    <row r="7" spans="4:24" x14ac:dyDescent="0.25">
      <c r="D7" s="52" t="s">
        <v>41</v>
      </c>
      <c r="E7" s="42" t="s">
        <v>37</v>
      </c>
      <c r="F7" s="39"/>
      <c r="G7" s="39"/>
      <c r="H7" s="39"/>
      <c r="I7" s="44">
        <v>30.2</v>
      </c>
      <c r="J7" s="39"/>
      <c r="K7" s="39"/>
      <c r="L7" s="39"/>
      <c r="M7" s="13">
        <f>I7*$L$10</f>
        <v>41.485240836961097</v>
      </c>
      <c r="N7" s="39"/>
      <c r="O7" s="40"/>
      <c r="P7" s="47">
        <f>I7*$L$10*$O$13</f>
        <v>43.779767466147256</v>
      </c>
      <c r="Q7" s="41"/>
    </row>
    <row r="8" spans="4:24" x14ac:dyDescent="0.25">
      <c r="D8" s="53"/>
      <c r="E8" s="43" t="s">
        <v>38</v>
      </c>
      <c r="F8" s="34"/>
      <c r="G8" s="34"/>
      <c r="H8" s="34"/>
      <c r="I8" s="45">
        <v>21.19</v>
      </c>
      <c r="J8" s="34"/>
      <c r="K8" s="34"/>
      <c r="L8" s="34"/>
      <c r="M8" s="15">
        <f>I8*$L$10</f>
        <v>29.1083527594439</v>
      </c>
      <c r="N8" s="34"/>
      <c r="O8" s="35"/>
      <c r="P8" s="48">
        <f>I8*$L$10*$O$13</f>
        <v>30.718320285021871</v>
      </c>
      <c r="Q8" s="38"/>
    </row>
    <row r="9" spans="4:24" x14ac:dyDescent="0.25">
      <c r="D9" s="53"/>
      <c r="E9" s="43" t="s">
        <v>39</v>
      </c>
      <c r="F9" s="34"/>
      <c r="G9" s="34"/>
      <c r="H9" s="34"/>
      <c r="I9" s="45">
        <v>14.82</v>
      </c>
      <c r="J9" s="34"/>
      <c r="K9" s="34"/>
      <c r="L9" s="34"/>
      <c r="M9" s="15">
        <f>I9*$L$10</f>
        <v>20.357989046482235</v>
      </c>
      <c r="N9" s="34"/>
      <c r="O9" s="35"/>
      <c r="P9" s="48">
        <f>I9*$L$10*$O$13</f>
        <v>21.483978604248424</v>
      </c>
      <c r="Q9" s="38"/>
    </row>
    <row r="10" spans="4:24" ht="15.75" thickBot="1" x14ac:dyDescent="0.3">
      <c r="D10" s="54"/>
      <c r="E10" s="18" t="s">
        <v>33</v>
      </c>
      <c r="F10" s="18">
        <f>G10+I10+J10+K10</f>
        <v>116.80000000000001</v>
      </c>
      <c r="G10" s="46">
        <v>18.98</v>
      </c>
      <c r="H10" s="18">
        <f>F10-G10</f>
        <v>97.820000000000007</v>
      </c>
      <c r="I10" s="19">
        <f>SUM(I7:I9)</f>
        <v>66.210000000000008</v>
      </c>
      <c r="J10" s="18">
        <v>5</v>
      </c>
      <c r="K10" s="18">
        <f>21.9+4.71</f>
        <v>26.61</v>
      </c>
      <c r="L10" s="20">
        <f>H10/(I10+J10)</f>
        <v>1.373683471422553</v>
      </c>
      <c r="M10" s="21">
        <f>SUM(M7:M9)</f>
        <v>90.951582642887232</v>
      </c>
      <c r="N10" s="21">
        <f>J10*L10</f>
        <v>6.8684173571127651</v>
      </c>
      <c r="O10" s="22" t="s">
        <v>34</v>
      </c>
      <c r="P10" s="49">
        <f>SUM(P7:P9)</f>
        <v>95.982066355417544</v>
      </c>
      <c r="Q10" s="23">
        <f>L10*O13</f>
        <v>1.449661174375737</v>
      </c>
    </row>
    <row r="11" spans="4:24" x14ac:dyDescent="0.25">
      <c r="D11" s="55" t="s">
        <v>42</v>
      </c>
      <c r="E11" s="24" t="s">
        <v>40</v>
      </c>
      <c r="F11" s="25"/>
      <c r="G11" s="14"/>
      <c r="H11" s="14"/>
      <c r="I11" s="45">
        <v>28.52</v>
      </c>
      <c r="J11" s="14"/>
      <c r="K11" s="14"/>
      <c r="L11" s="14"/>
      <c r="M11" s="26">
        <f>I11*$L$12</f>
        <v>33.229999999999997</v>
      </c>
      <c r="N11" s="14"/>
      <c r="O11" s="16"/>
      <c r="P11" s="50">
        <f>I11*$L$12*$O$13</f>
        <v>35.067933644582432</v>
      </c>
      <c r="Q11" s="17"/>
    </row>
    <row r="12" spans="4:24" ht="15.75" thickBot="1" x14ac:dyDescent="0.3">
      <c r="D12" s="54"/>
      <c r="E12" s="27" t="s">
        <v>33</v>
      </c>
      <c r="F12" s="28">
        <f>G12+I12+J12+K12</f>
        <v>33.229999999999997</v>
      </c>
      <c r="G12" s="18">
        <v>0</v>
      </c>
      <c r="H12" s="18">
        <f>F12-G12</f>
        <v>33.229999999999997</v>
      </c>
      <c r="I12" s="19">
        <f>SUM(I11:I11)</f>
        <v>28.52</v>
      </c>
      <c r="J12" s="18">
        <v>0</v>
      </c>
      <c r="K12" s="18">
        <v>4.71</v>
      </c>
      <c r="L12" s="20">
        <f>H12/(I12+J12)</f>
        <v>1.1651472650771388</v>
      </c>
      <c r="M12" s="21">
        <f>SUM(M11:M11)</f>
        <v>33.229999999999997</v>
      </c>
      <c r="N12" s="21">
        <f>J12*L12</f>
        <v>0</v>
      </c>
      <c r="O12" s="22" t="s">
        <v>34</v>
      </c>
      <c r="P12" s="49">
        <f>SUM(P11:P11)</f>
        <v>35.067933644582432</v>
      </c>
      <c r="Q12" s="23">
        <f>L12*O13</f>
        <v>1.2295909412546437</v>
      </c>
    </row>
    <row r="13" spans="4:24" s="12" customFormat="1" ht="19.5" thickBot="1" x14ac:dyDescent="0.35">
      <c r="D13" s="36" t="s">
        <v>35</v>
      </c>
      <c r="E13" s="37"/>
      <c r="F13" s="29">
        <f>F10+F12</f>
        <v>150.03</v>
      </c>
      <c r="G13" s="29">
        <f>G10+G12</f>
        <v>18.98</v>
      </c>
      <c r="H13" s="29">
        <f>H10+H12</f>
        <v>131.05000000000001</v>
      </c>
      <c r="I13" s="29">
        <f>I10+I12</f>
        <v>94.73</v>
      </c>
      <c r="J13" s="29">
        <f>SUM(J7:J12)</f>
        <v>5</v>
      </c>
      <c r="K13" s="29">
        <f>SUM(K7:K12)</f>
        <v>31.32</v>
      </c>
      <c r="L13" s="29" t="s">
        <v>34</v>
      </c>
      <c r="M13" s="30">
        <f>M10+M12</f>
        <v>124.18158264288724</v>
      </c>
      <c r="N13" s="30">
        <f>SUM(N7:N12)</f>
        <v>6.8684173571127651</v>
      </c>
      <c r="O13" s="31">
        <f>H13/(H13-N13)</f>
        <v>1.0553094686904134</v>
      </c>
      <c r="P13" s="51">
        <f>P10+P12</f>
        <v>131.04999999999998</v>
      </c>
      <c r="Q13" s="32">
        <f>H13/I13</f>
        <v>1.3834054681727015</v>
      </c>
    </row>
    <row r="14" spans="4:24" ht="16.5" thickBot="1" x14ac:dyDescent="0.3">
      <c r="Q14" s="33" t="s">
        <v>36</v>
      </c>
    </row>
  </sheetData>
  <mergeCells count="12">
    <mergeCell ref="L7:L9"/>
    <mergeCell ref="N7:N9"/>
    <mergeCell ref="O7:O9"/>
    <mergeCell ref="Q7:Q9"/>
    <mergeCell ref="D11:D12"/>
    <mergeCell ref="D7:D10"/>
    <mergeCell ref="F7:F9"/>
    <mergeCell ref="G7:G9"/>
    <mergeCell ref="H7:H9"/>
    <mergeCell ref="J7:J9"/>
    <mergeCell ref="K7:K9"/>
    <mergeCell ref="D13:E13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zherdev100@gmail.com</dc:creator>
  <cp:lastModifiedBy>zherdev100@gmail.com</cp:lastModifiedBy>
  <dcterms:created xsi:type="dcterms:W3CDTF">2025-06-12T12:37:30Z</dcterms:created>
  <dcterms:modified xsi:type="dcterms:W3CDTF">2025-06-12T12:54:59Z</dcterms:modified>
</cp:coreProperties>
</file>